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TERFOLDER\INTERUNIVERSITAIR\BND School\"/>
    </mc:Choice>
  </mc:AlternateContent>
  <bookViews>
    <workbookView xWindow="120" yWindow="90" windowWidth="19155" windowHeight="12075"/>
  </bookViews>
  <sheets>
    <sheet name="Budget BND" sheetId="1" r:id="rId1"/>
  </sheets>
  <definedNames>
    <definedName name="_xlnm.Print_Area" localSheetId="0">'Budget BND'!$A$1:$F$34</definedName>
  </definedNames>
  <calcPr calcId="152511"/>
</workbook>
</file>

<file path=xl/calcChain.xml><?xml version="1.0" encoding="utf-8"?>
<calcChain xmlns="http://schemas.openxmlformats.org/spreadsheetml/2006/main">
  <c r="B18" i="1" l="1"/>
  <c r="B17" i="1" l="1"/>
  <c r="B16" i="1"/>
  <c r="C5" i="1"/>
  <c r="F8" i="1"/>
  <c r="F6" i="1"/>
  <c r="F7" i="1"/>
  <c r="F21" i="1"/>
  <c r="F20" i="1"/>
  <c r="F16" i="1"/>
  <c r="F15" i="1"/>
  <c r="F14" i="1"/>
  <c r="F13" i="1"/>
  <c r="F9" i="1"/>
  <c r="B19" i="1" l="1"/>
  <c r="F27" i="1"/>
  <c r="F24" i="1" l="1"/>
  <c r="F17" i="1"/>
  <c r="F10" i="1"/>
  <c r="C7" i="1"/>
  <c r="F29" i="1" l="1"/>
  <c r="B29" i="1" s="1"/>
</calcChain>
</file>

<file path=xl/sharedStrings.xml><?xml version="1.0" encoding="utf-8"?>
<sst xmlns="http://schemas.openxmlformats.org/spreadsheetml/2006/main" count="40" uniqueCount="35">
  <si>
    <t>TBC</t>
  </si>
  <si>
    <t>Totaal</t>
  </si>
  <si>
    <t>Catering</t>
  </si>
  <si>
    <t>Overhead</t>
  </si>
  <si>
    <t>BALANS</t>
  </si>
  <si>
    <t>BND Summer School in Particle Physics 2016</t>
  </si>
  <si>
    <t>Subsidy Antwerp Summer University</t>
  </si>
  <si>
    <t>Accommodation &amp; travelcosts</t>
  </si>
  <si>
    <t>Farewel Diner 50€ pp</t>
  </si>
  <si>
    <t>Printing costs, admin costs en misc</t>
  </si>
  <si>
    <t>Bank costs</t>
  </si>
  <si>
    <t>EXPENSES</t>
  </si>
  <si>
    <t>REVENUES</t>
  </si>
  <si>
    <t>Number of participants</t>
  </si>
  <si>
    <t>Travel lecturers 250€ pp</t>
  </si>
  <si>
    <t>Monday 29 Aug - Friday 9 Sept</t>
  </si>
  <si>
    <t>Lunch 9€ pp * 11 days</t>
  </si>
  <si>
    <t>Lecturers total</t>
  </si>
  <si>
    <t xml:space="preserve">Lecturers per day </t>
  </si>
  <si>
    <t>Gift lecturers 30€</t>
  </si>
  <si>
    <t>Diner 12€ pp * 11 days</t>
  </si>
  <si>
    <t>Social activity 15€ pp</t>
  </si>
  <si>
    <t xml:space="preserve">Registration </t>
  </si>
  <si>
    <t>Variables</t>
  </si>
  <si>
    <t>Amount</t>
  </si>
  <si>
    <t>Misc</t>
  </si>
  <si>
    <t>Pulcinella single rooms lecturers 39,50€ pp * 11 nights</t>
  </si>
  <si>
    <t>Pulcinella 4bed rooms 22€ pp * 11 nights</t>
  </si>
  <si>
    <t>Pulcinella twin rooms 26€ pp * 11 nights</t>
  </si>
  <si>
    <t>Single rooms (= twin in single use)</t>
  </si>
  <si>
    <t xml:space="preserve">Twin rooms: 14 </t>
  </si>
  <si>
    <t>4-bed rooms: 13</t>
  </si>
  <si>
    <t>Total beds</t>
  </si>
  <si>
    <t>Coffee breaks 3,7€ pp * 20 days</t>
  </si>
  <si>
    <t>Accomodation:  max 80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</si>
</sst>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&quot;€&quot;\ #,##0.00"/>
    <numFmt numFmtId="166" formatCode="#,##0\ [$€-1];[Red]\-#,##0\ [$€-1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9" fontId="1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115" zoomScaleNormal="115" workbookViewId="0">
      <selection activeCell="B11" sqref="B11"/>
    </sheetView>
  </sheetViews>
  <sheetFormatPr defaultRowHeight="15" x14ac:dyDescent="0.25"/>
  <cols>
    <col min="1" max="1" width="34.140625" bestFit="1" customWidth="1"/>
    <col min="2" max="2" width="26.85546875" customWidth="1"/>
    <col min="3" max="3" width="17.85546875" bestFit="1" customWidth="1"/>
    <col min="5" max="5" width="49.42578125" bestFit="1" customWidth="1"/>
    <col min="6" max="6" width="14.7109375" bestFit="1" customWidth="1"/>
    <col min="8" max="8" width="25.5703125" bestFit="1" customWidth="1"/>
    <col min="9" max="9" width="11.7109375" bestFit="1" customWidth="1"/>
  </cols>
  <sheetData>
    <row r="1" spans="1:9" ht="28.5" customHeight="1" x14ac:dyDescent="0.4">
      <c r="A1" s="37" t="s">
        <v>5</v>
      </c>
      <c r="B1" s="38"/>
      <c r="C1" s="38"/>
      <c r="D1" s="38"/>
      <c r="E1" s="38"/>
      <c r="F1" s="38"/>
      <c r="G1" s="27"/>
      <c r="H1" s="27"/>
      <c r="I1" s="27"/>
    </row>
    <row r="2" spans="1:9" ht="26.25" x14ac:dyDescent="0.4">
      <c r="A2" s="37" t="s">
        <v>15</v>
      </c>
      <c r="B2" s="38"/>
      <c r="C2" s="38"/>
      <c r="D2" s="38"/>
      <c r="E2" s="38"/>
      <c r="F2" s="38"/>
      <c r="G2" s="27"/>
      <c r="H2" s="27"/>
      <c r="I2" s="27"/>
    </row>
    <row r="3" spans="1:9" ht="26.25" x14ac:dyDescent="0.4">
      <c r="A3" s="28"/>
      <c r="B3" s="28"/>
      <c r="C3" s="28"/>
      <c r="D3" s="30"/>
      <c r="E3" s="28"/>
      <c r="F3" s="29"/>
      <c r="G3" s="27"/>
      <c r="H3" s="27"/>
      <c r="I3" s="27"/>
    </row>
    <row r="4" spans="1:9" x14ac:dyDescent="0.25">
      <c r="A4" s="36" t="s">
        <v>12</v>
      </c>
      <c r="B4" s="36"/>
      <c r="C4" s="36"/>
      <c r="D4" s="1"/>
      <c r="E4" s="2" t="s">
        <v>11</v>
      </c>
      <c r="F4" s="3"/>
    </row>
    <row r="5" spans="1:9" x14ac:dyDescent="0.25">
      <c r="A5" s="4" t="s">
        <v>22</v>
      </c>
      <c r="B5" s="34">
        <v>1000</v>
      </c>
      <c r="C5" s="5">
        <f>B10*B5</f>
        <v>70000</v>
      </c>
      <c r="D5" s="6"/>
      <c r="E5" s="7" t="s">
        <v>7</v>
      </c>
      <c r="F5" s="8" t="s">
        <v>24</v>
      </c>
    </row>
    <row r="6" spans="1:9" x14ac:dyDescent="0.25">
      <c r="A6" s="9" t="s">
        <v>6</v>
      </c>
      <c r="B6" s="9" t="s">
        <v>0</v>
      </c>
      <c r="C6" s="5">
        <v>1000</v>
      </c>
      <c r="D6" s="6"/>
      <c r="E6" s="10" t="s">
        <v>28</v>
      </c>
      <c r="F6" s="5">
        <f>26*(28-B12*2)*11</f>
        <v>5720</v>
      </c>
    </row>
    <row r="7" spans="1:9" x14ac:dyDescent="0.25">
      <c r="A7" s="11"/>
      <c r="B7" s="12"/>
      <c r="C7" s="13">
        <f>SUM(C5:C6)</f>
        <v>71000</v>
      </c>
      <c r="D7" s="6"/>
      <c r="E7" s="10" t="s">
        <v>26</v>
      </c>
      <c r="F7" s="5">
        <f>27*B12*11</f>
        <v>1188</v>
      </c>
    </row>
    <row r="8" spans="1:9" x14ac:dyDescent="0.25">
      <c r="A8" s="14"/>
      <c r="B8" s="14"/>
      <c r="C8" s="14"/>
      <c r="D8" s="6"/>
      <c r="E8" s="10" t="s">
        <v>27</v>
      </c>
      <c r="F8" s="5">
        <f>22*(B10-(28-B12*2))*11</f>
        <v>12100</v>
      </c>
    </row>
    <row r="9" spans="1:9" x14ac:dyDescent="0.25">
      <c r="A9" s="39" t="s">
        <v>23</v>
      </c>
      <c r="B9" s="39"/>
      <c r="C9" s="14"/>
      <c r="D9" s="6"/>
      <c r="E9" s="10" t="s">
        <v>14</v>
      </c>
      <c r="F9" s="5">
        <f>250*B11</f>
        <v>2500</v>
      </c>
    </row>
    <row r="10" spans="1:9" x14ac:dyDescent="0.25">
      <c r="A10" s="4" t="s">
        <v>13</v>
      </c>
      <c r="B10" s="4">
        <v>70</v>
      </c>
      <c r="C10" s="14"/>
      <c r="D10" s="6"/>
      <c r="E10" s="15" t="s">
        <v>1</v>
      </c>
      <c r="F10" s="16">
        <f>SUM(F6:F9)</f>
        <v>21508</v>
      </c>
    </row>
    <row r="11" spans="1:9" x14ac:dyDescent="0.25">
      <c r="A11" s="4" t="s">
        <v>17</v>
      </c>
      <c r="B11" s="4">
        <v>10</v>
      </c>
      <c r="C11" s="31"/>
      <c r="D11" s="6"/>
      <c r="E11" s="17"/>
      <c r="F11" s="5"/>
    </row>
    <row r="12" spans="1:9" x14ac:dyDescent="0.25">
      <c r="A12" s="4" t="s">
        <v>18</v>
      </c>
      <c r="B12" s="4">
        <v>4</v>
      </c>
      <c r="C12" s="18"/>
      <c r="D12" s="19"/>
      <c r="E12" s="7" t="s">
        <v>2</v>
      </c>
      <c r="F12" s="8" t="s">
        <v>24</v>
      </c>
    </row>
    <row r="13" spans="1:9" x14ac:dyDescent="0.25">
      <c r="A13" s="14"/>
      <c r="B13" s="14"/>
      <c r="C13" s="18"/>
      <c r="D13" s="19"/>
      <c r="E13" s="17" t="s">
        <v>16</v>
      </c>
      <c r="F13" s="5">
        <f>9*(B10+B12)*11</f>
        <v>7326</v>
      </c>
    </row>
    <row r="14" spans="1:9" x14ac:dyDescent="0.25">
      <c r="A14" s="14"/>
      <c r="B14" s="14"/>
      <c r="C14" s="18"/>
      <c r="D14" s="6"/>
      <c r="E14" s="10" t="s">
        <v>20</v>
      </c>
      <c r="F14" s="5">
        <f>12*(B10+B12)*11</f>
        <v>9768</v>
      </c>
    </row>
    <row r="15" spans="1:9" x14ac:dyDescent="0.25">
      <c r="A15" s="40" t="s">
        <v>34</v>
      </c>
      <c r="B15" s="39"/>
      <c r="C15" s="14"/>
      <c r="D15" s="6"/>
      <c r="E15" s="10" t="s">
        <v>33</v>
      </c>
      <c r="F15" s="5">
        <f>3.7*(B10+B12)*20</f>
        <v>5476</v>
      </c>
    </row>
    <row r="16" spans="1:9" x14ac:dyDescent="0.25">
      <c r="A16" s="35" t="s">
        <v>30</v>
      </c>
      <c r="B16" s="35">
        <f>14*2-(B12*2)</f>
        <v>20</v>
      </c>
      <c r="C16" s="14"/>
      <c r="D16" s="6"/>
      <c r="E16" s="10" t="s">
        <v>8</v>
      </c>
      <c r="F16" s="5">
        <f>50*(B10+B12)</f>
        <v>3700</v>
      </c>
    </row>
    <row r="17" spans="1:9" x14ac:dyDescent="0.25">
      <c r="A17" s="4" t="s">
        <v>31</v>
      </c>
      <c r="B17" s="4">
        <f>B10-(28-B12*2)</f>
        <v>50</v>
      </c>
      <c r="C17" s="18"/>
      <c r="D17" s="19"/>
      <c r="E17" s="15" t="s">
        <v>1</v>
      </c>
      <c r="F17" s="16">
        <f>SUM(F13:F16)</f>
        <v>26270</v>
      </c>
    </row>
    <row r="18" spans="1:9" x14ac:dyDescent="0.25">
      <c r="A18" s="4" t="s">
        <v>29</v>
      </c>
      <c r="B18" s="4">
        <f>B12*2</f>
        <v>8</v>
      </c>
      <c r="C18" s="18"/>
      <c r="D18" s="19"/>
      <c r="E18" s="17"/>
      <c r="F18" s="5"/>
    </row>
    <row r="19" spans="1:9" x14ac:dyDescent="0.25">
      <c r="A19" s="32" t="s">
        <v>32</v>
      </c>
      <c r="B19" s="32">
        <f>SUM(B16:B18)</f>
        <v>78</v>
      </c>
      <c r="C19" s="14"/>
      <c r="D19" s="14"/>
      <c r="E19" s="7" t="s">
        <v>25</v>
      </c>
      <c r="F19" s="8" t="s">
        <v>24</v>
      </c>
    </row>
    <row r="20" spans="1:9" x14ac:dyDescent="0.25">
      <c r="A20" s="14"/>
      <c r="B20" s="14"/>
      <c r="C20" s="14"/>
      <c r="D20" s="14"/>
      <c r="E20" s="17" t="s">
        <v>21</v>
      </c>
      <c r="F20" s="5">
        <f>15*(B10+B12)</f>
        <v>1110</v>
      </c>
    </row>
    <row r="21" spans="1:9" x14ac:dyDescent="0.25">
      <c r="A21" s="14"/>
      <c r="B21" s="14"/>
      <c r="C21" s="14"/>
      <c r="D21" s="14"/>
      <c r="E21" s="10" t="s">
        <v>19</v>
      </c>
      <c r="F21" s="5">
        <f>30*B11</f>
        <v>300</v>
      </c>
    </row>
    <row r="22" spans="1:9" x14ac:dyDescent="0.25">
      <c r="A22" s="14"/>
      <c r="B22" s="14"/>
      <c r="C22" s="14"/>
      <c r="D22" s="20"/>
      <c r="E22" s="17" t="s">
        <v>9</v>
      </c>
      <c r="F22" s="5">
        <v>1000</v>
      </c>
    </row>
    <row r="23" spans="1:9" x14ac:dyDescent="0.25">
      <c r="A23" s="14"/>
      <c r="B23" s="14"/>
      <c r="C23" s="18"/>
      <c r="D23" s="20"/>
      <c r="E23" s="17" t="s">
        <v>10</v>
      </c>
      <c r="F23" s="5">
        <v>100</v>
      </c>
    </row>
    <row r="24" spans="1:9" x14ac:dyDescent="0.25">
      <c r="A24" s="14"/>
      <c r="B24" s="14"/>
      <c r="C24" s="14"/>
      <c r="D24" s="20"/>
      <c r="E24" s="21" t="s">
        <v>1</v>
      </c>
      <c r="F24" s="16">
        <f>SUM(F20:F23)</f>
        <v>2510</v>
      </c>
    </row>
    <row r="25" spans="1:9" x14ac:dyDescent="0.25">
      <c r="A25" s="14"/>
      <c r="B25" s="14"/>
      <c r="C25" s="14"/>
      <c r="D25" s="20"/>
      <c r="E25" s="17"/>
      <c r="F25" s="17"/>
    </row>
    <row r="26" spans="1:9" x14ac:dyDescent="0.25">
      <c r="A26" s="14"/>
      <c r="B26" s="14"/>
      <c r="C26" s="14"/>
      <c r="D26" s="14"/>
      <c r="E26" s="22" t="s">
        <v>3</v>
      </c>
      <c r="F26" s="8" t="s">
        <v>24</v>
      </c>
    </row>
    <row r="27" spans="1:9" x14ac:dyDescent="0.25">
      <c r="C27" s="14"/>
      <c r="D27" s="14"/>
      <c r="E27" s="12">
        <v>0.17</v>
      </c>
      <c r="F27" s="23">
        <f>C5*0.17</f>
        <v>11900</v>
      </c>
    </row>
    <row r="28" spans="1:9" x14ac:dyDescent="0.25">
      <c r="C28" s="14"/>
      <c r="D28" s="20"/>
      <c r="E28" s="4"/>
      <c r="F28" s="4"/>
    </row>
    <row r="29" spans="1:9" ht="20.25" x14ac:dyDescent="0.3">
      <c r="A29" s="26" t="s">
        <v>4</v>
      </c>
      <c r="B29" s="33">
        <f>C7-F29</f>
        <v>8812</v>
      </c>
      <c r="D29" s="6"/>
      <c r="E29" s="24"/>
      <c r="F29" s="25">
        <f>F17+F24+F10+F27</f>
        <v>62188</v>
      </c>
      <c r="G29" s="19"/>
      <c r="H29" s="14"/>
      <c r="I29" s="14"/>
    </row>
    <row r="30" spans="1:9" x14ac:dyDescent="0.25">
      <c r="D30" s="6"/>
      <c r="E30" s="14"/>
      <c r="F30" s="14"/>
      <c r="G30" s="19"/>
      <c r="H30" s="18"/>
      <c r="I30" s="18"/>
    </row>
    <row r="31" spans="1:9" x14ac:dyDescent="0.25">
      <c r="D31" s="6"/>
      <c r="E31" s="14"/>
      <c r="F31" s="14"/>
      <c r="G31" s="19"/>
      <c r="H31" s="18"/>
      <c r="I31" s="14"/>
    </row>
    <row r="32" spans="1:9" x14ac:dyDescent="0.25">
      <c r="D32" s="6"/>
      <c r="G32" s="19"/>
      <c r="H32" s="14"/>
      <c r="I32" s="14"/>
    </row>
    <row r="33" spans="7:9" ht="15" customHeight="1" x14ac:dyDescent="0.25">
      <c r="G33" s="19"/>
      <c r="H33" s="14"/>
      <c r="I33" s="14"/>
    </row>
    <row r="34" spans="7:9" x14ac:dyDescent="0.25">
      <c r="G34" s="19"/>
      <c r="H34" s="18"/>
      <c r="I34" s="14"/>
    </row>
    <row r="35" spans="7:9" x14ac:dyDescent="0.25">
      <c r="G35" s="19"/>
      <c r="H35" s="14"/>
      <c r="I35" s="14"/>
    </row>
    <row r="36" spans="7:9" x14ac:dyDescent="0.25">
      <c r="H36" s="14"/>
      <c r="I36" s="14"/>
    </row>
    <row r="37" spans="7:9" x14ac:dyDescent="0.25">
      <c r="H37" s="14"/>
      <c r="I37" s="14"/>
    </row>
  </sheetData>
  <mergeCells count="5">
    <mergeCell ref="A4:C4"/>
    <mergeCell ref="A1:F1"/>
    <mergeCell ref="A2:F2"/>
    <mergeCell ref="A9:B9"/>
    <mergeCell ref="A15:B15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BND</vt:lpstr>
      <vt:lpstr>'Budget BND'!Print_Area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Mierlo Sarah</dc:creator>
  <cp:lastModifiedBy>nickvr</cp:lastModifiedBy>
  <cp:lastPrinted>2015-12-10T13:23:38Z</cp:lastPrinted>
  <dcterms:created xsi:type="dcterms:W3CDTF">2015-12-10T13:19:45Z</dcterms:created>
  <dcterms:modified xsi:type="dcterms:W3CDTF">2016-01-07T08:57:39Z</dcterms:modified>
</cp:coreProperties>
</file>